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RH\DRH_Epargne\ACTIONNARIAT SALARIE\ELIS FOR ALL 2025\3. Communication\2. Juin - Souscription\Simulateur\Simulateurs finaux\"/>
    </mc:Choice>
  </mc:AlternateContent>
  <xr:revisionPtr revIDLastSave="0" documentId="13_ncr:1_{2A5DE8C1-C803-48F6-B167-748D73A18677}" xr6:coauthVersionLast="47" xr6:coauthVersionMax="47" xr10:uidLastSave="{00000000-0000-0000-0000-000000000000}"/>
  <bookViews>
    <workbookView showSheetTabs="0" xWindow="28680" yWindow="-120" windowWidth="29040" windowHeight="15720" xr2:uid="{A5751B14-3695-4122-8AA2-800A903F25F6}"/>
  </bookViews>
  <sheets>
    <sheet name="FR - FCPE EUR" sheetId="5" r:id="rId1"/>
  </sheets>
  <definedNames>
    <definedName name="_xlnm.Print_Area" localSheetId="0">'FR - FCPE EUR'!$A$1:$K$94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5" l="1"/>
  <c r="G23" i="5" l="1"/>
  <c r="B47" i="5" s="1"/>
  <c r="E79" i="5"/>
  <c r="D71" i="5"/>
  <c r="G11" i="5" l="1"/>
  <c r="D47" i="5" s="1"/>
  <c r="F47" i="5" l="1"/>
  <c r="H47" i="5" s="1"/>
  <c r="E84" i="5"/>
  <c r="E85" i="5"/>
  <c r="E86" i="5"/>
  <c r="E83" i="5"/>
  <c r="E82" i="5"/>
  <c r="E81" i="5"/>
  <c r="E80" i="5"/>
  <c r="J47" i="5" l="1"/>
  <c r="E59" i="5" s="1"/>
  <c r="G59" i="5" s="1"/>
  <c r="F80" i="5"/>
  <c r="G80" i="5" s="1"/>
  <c r="H80" i="5" s="1"/>
  <c r="F85" i="5"/>
  <c r="G85" i="5" s="1"/>
  <c r="H85" i="5" s="1"/>
  <c r="F86" i="5"/>
  <c r="G86" i="5" s="1"/>
  <c r="H86" i="5" s="1"/>
  <c r="F79" i="5"/>
  <c r="G79" i="5" s="1"/>
  <c r="H79" i="5" s="1"/>
  <c r="F81" i="5"/>
  <c r="G81" i="5" s="1"/>
  <c r="H81" i="5" s="1"/>
  <c r="F71" i="5"/>
  <c r="H71" i="5" s="1"/>
  <c r="J71" i="5" s="1"/>
  <c r="F82" i="5"/>
  <c r="G82" i="5" s="1"/>
  <c r="H82" i="5" s="1"/>
  <c r="F83" i="5"/>
  <c r="G83" i="5" s="1"/>
  <c r="H83" i="5" s="1"/>
  <c r="F84" i="5"/>
  <c r="G84" i="5" s="1"/>
  <c r="H84" i="5" s="1"/>
</calcChain>
</file>

<file path=xl/sharedStrings.xml><?xml version="1.0" encoding="utf-8"?>
<sst xmlns="http://schemas.openxmlformats.org/spreadsheetml/2006/main" count="46" uniqueCount="45">
  <si>
    <t>SIMULA O TEU INVESTIMENTO (EUR)</t>
  </si>
  <si>
    <t>Preenche apenas as células em azul turquesa</t>
  </si>
  <si>
    <t>Preço de Referência</t>
  </si>
  <si>
    <t>Desconto</t>
  </si>
  <si>
    <t xml:space="preserve">Preço 
de Subscrição </t>
  </si>
  <si>
    <t xml:space="preserve"> Salário anual bruto (premios/bónus incluidos)</t>
  </si>
  <si>
    <t>Quantia máxima autorizada  (1)</t>
  </si>
  <si>
    <r>
      <rPr>
        <b/>
        <u/>
        <sz val="18"/>
        <color rgb="FF000059"/>
        <rFont val="Century Gothic"/>
        <family val="2"/>
      </rPr>
      <t>Passo 2 :</t>
    </r>
    <r>
      <rPr>
        <b/>
        <sz val="18"/>
        <color rgb="FF000059"/>
        <rFont val="Century Gothic"/>
        <family val="2"/>
      </rPr>
      <t xml:space="preserve"> Insere a quantia que gostarias de investir (respeitando a quantia autorizada)</t>
    </r>
  </si>
  <si>
    <t>Min €50 | Max 1/4 do salário anual bruto (com limite de €50,000)</t>
  </si>
  <si>
    <t xml:space="preserve">Quantia que gostaria investir </t>
  </si>
  <si>
    <r>
      <rPr>
        <b/>
        <u/>
        <sz val="18"/>
        <color rgb="FF000059"/>
        <rFont val="Century Gothic"/>
        <family val="2"/>
      </rPr>
      <t>Passo 3 :</t>
    </r>
    <r>
      <rPr>
        <b/>
        <sz val="18"/>
        <color rgb="FF000059"/>
        <rFont val="Century Gothic"/>
        <family val="2"/>
      </rPr>
      <t xml:space="preserve"> Visualiza o teu investimento após a subscrição</t>
    </r>
  </si>
  <si>
    <t>Quantia Investida</t>
  </si>
  <si>
    <t>(com quantia máxima autorizada)</t>
  </si>
  <si>
    <t>Nº de ações</t>
  </si>
  <si>
    <t>(com desconto sobre o preço de referência)</t>
  </si>
  <si>
    <t>Nº de ações oferecidas</t>
  </si>
  <si>
    <t>(ações gratuitas) (2)</t>
  </si>
  <si>
    <t xml:space="preserve">Nº total </t>
  </si>
  <si>
    <t>de ações investidas</t>
  </si>
  <si>
    <t xml:space="preserve">Quantia total </t>
  </si>
  <si>
    <t>investida (3)</t>
  </si>
  <si>
    <t>Vantagens (desconto e ações gratuitas) do teu investimento :</t>
  </si>
  <si>
    <r>
      <rPr>
        <b/>
        <u/>
        <sz val="18"/>
        <color rgb="FF000059"/>
        <rFont val="Century Gothic"/>
        <family val="2"/>
      </rPr>
      <t>Passo 4 :</t>
    </r>
    <r>
      <rPr>
        <b/>
        <sz val="18"/>
        <color rgb="FF000059"/>
        <rFont val="Century Gothic"/>
        <family val="2"/>
      </rPr>
      <t xml:space="preserve"> Simula o teu investimento inserindo um preço estimado (da ação) </t>
    </r>
    <r>
      <rPr>
        <b/>
        <u/>
        <sz val="18"/>
        <color rgb="FF000059"/>
        <rFont val="Century Gothic"/>
        <family val="2"/>
      </rPr>
      <t xml:space="preserve">até ao fim do periodo de bloqueio </t>
    </r>
  </si>
  <si>
    <t>(Duração de 3 anos excepto no caso de reembolso antecipado)</t>
  </si>
  <si>
    <t>O teu investimento acompanhará a evolução do preço das ações da Elis, tanto para cima como para baixo. Ele está, portanto, exposto ao risco de perda de capital.</t>
  </si>
  <si>
    <t>Preço estimado das ações Elis</t>
  </si>
  <si>
    <t>na data de vencimento</t>
  </si>
  <si>
    <t>Evolução da ação</t>
  </si>
  <si>
    <t xml:space="preserve">Valor final estimado </t>
  </si>
  <si>
    <t>do invetimento</t>
  </si>
  <si>
    <t>Ganho</t>
  </si>
  <si>
    <t>total estimado</t>
  </si>
  <si>
    <t>Ganho total estimado como %</t>
  </si>
  <si>
    <t>do investimento inicial</t>
  </si>
  <si>
    <t>TABELA DE FLUTUAÇÃO DO PREÇO DAS AÇÕES</t>
  </si>
  <si>
    <t>Evolução das ações na data de vencimento</t>
  </si>
  <si>
    <t>Preço estimado das ações na data de vencimento</t>
  </si>
  <si>
    <t>Valor final estimado do invetimento</t>
  </si>
  <si>
    <t>Ganho total estimado</t>
  </si>
  <si>
    <t>Ganho total estimado como % do investimento inicial</t>
  </si>
  <si>
    <t>Nota: Todos os montantes e potenciais lucros não incluem quaisquer impostos e contribuições sociais.</t>
  </si>
  <si>
    <t>(2) 1 ação oferecida por 10 ações compradas</t>
  </si>
  <si>
    <t>(3) calculado com base no número total de ações investidas com o preço de referência da ação</t>
  </si>
  <si>
    <r>
      <rPr>
        <b/>
        <u/>
        <sz val="18"/>
        <color rgb="FF000059"/>
        <rFont val="Century Gothic"/>
        <family val="2"/>
      </rPr>
      <t>Passo 1</t>
    </r>
    <r>
      <rPr>
        <b/>
        <sz val="18"/>
        <color rgb="FF000059"/>
        <rFont val="Century Gothic"/>
        <family val="2"/>
      </rPr>
      <t xml:space="preserve"> : Insere o valor do salário anual bruto (premios/bónus incluidos) para 2025</t>
    </r>
  </si>
  <si>
    <t>(1) correspondente a 25% do salário bruto anual estimado para 2025 (incluindo os bónus) até ao limite de 50 000 euros (montante máximo autorizado a investir)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</si>
</sst>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#,##0.00\ &quot;€&quot;"/>
    <numFmt numFmtId="166" formatCode="_-* #,##0.00\ [$€-40C]_-;\-* #,##0.00\ [$€-40C]_-;_-* &quot;-&quot;??\ [$€-40C]_-;_-@_-"/>
    <numFmt numFmtId="167" formatCode="#,##0.000\ &quot;€&quot;;[Red]\-#,##0.000\ &quot;€&quot;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rgb="FF000059"/>
      <name val="Century Gothic"/>
      <family val="2"/>
    </font>
    <font>
      <b/>
      <sz val="24"/>
      <color rgb="FF002060"/>
      <name val="Century Gothic"/>
      <family val="2"/>
    </font>
    <font>
      <sz val="16"/>
      <color theme="0"/>
      <name val="Calibri"/>
      <family val="2"/>
      <scheme val="minor"/>
    </font>
    <font>
      <b/>
      <sz val="2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22"/>
      <color rgb="FF000059"/>
      <name val="Century Gothic"/>
      <family val="2"/>
    </font>
    <font>
      <b/>
      <sz val="20"/>
      <color rgb="FF000059"/>
      <name val="Centhury gothic"/>
    </font>
    <font>
      <sz val="11"/>
      <color theme="1"/>
      <name val="Century Gothic"/>
      <family val="2"/>
    </font>
    <font>
      <b/>
      <sz val="16"/>
      <color rgb="FF16CBE2"/>
      <name val="Century Gothic"/>
      <family val="2"/>
    </font>
    <font>
      <i/>
      <sz val="12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b/>
      <sz val="13"/>
      <color theme="1"/>
      <name val="Century Gothic"/>
      <family val="2"/>
    </font>
    <font>
      <b/>
      <i/>
      <sz val="12"/>
      <color rgb="FFFF0000"/>
      <name val="Century Gothic"/>
      <family val="2"/>
    </font>
    <font>
      <b/>
      <i/>
      <u/>
      <sz val="16"/>
      <color theme="1"/>
      <name val="Century Gothic"/>
      <family val="2"/>
    </font>
    <font>
      <b/>
      <i/>
      <sz val="12"/>
      <color theme="0"/>
      <name val="Century Gothic"/>
      <family val="2"/>
    </font>
    <font>
      <i/>
      <sz val="12"/>
      <color rgb="FFFF0000"/>
      <name val="Century Gothic"/>
      <family val="2"/>
    </font>
    <font>
      <b/>
      <i/>
      <sz val="12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8"/>
      <color rgb="FFFF0000"/>
      <name val="Century Gothic"/>
      <family val="2"/>
    </font>
    <font>
      <b/>
      <sz val="18"/>
      <color rgb="FF000059"/>
      <name val="Century Gothic"/>
      <family val="2"/>
    </font>
    <font>
      <b/>
      <u/>
      <sz val="18"/>
      <color rgb="FF000059"/>
      <name val="Century Gothic"/>
      <family val="2"/>
    </font>
    <font>
      <b/>
      <sz val="18"/>
      <color rgb="FF000059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8"/>
      <color rgb="FF000059"/>
      <name val="Calibri"/>
      <family val="2"/>
      <scheme val="minor"/>
    </font>
    <font>
      <b/>
      <i/>
      <sz val="14"/>
      <color rgb="FFFF0000"/>
      <name val="Century Gothic"/>
      <family val="2"/>
    </font>
    <font>
      <b/>
      <sz val="14"/>
      <color rgb="FF000059"/>
      <name val="Century Gothic"/>
      <family val="2"/>
    </font>
    <font>
      <i/>
      <sz val="12"/>
      <color rgb="FF000059"/>
      <name val="Century Gothic"/>
      <family val="2"/>
    </font>
    <font>
      <i/>
      <sz val="14"/>
      <color rgb="FF000059"/>
      <name val="Century Gothic"/>
      <family val="2"/>
    </font>
    <font>
      <b/>
      <sz val="14"/>
      <color rgb="FF16CBE2"/>
      <name val="Century Gothic"/>
      <family val="2"/>
    </font>
    <font>
      <b/>
      <sz val="18"/>
      <color rgb="FF16CBE2"/>
      <name val="Calibri"/>
      <family val="2"/>
      <scheme val="minor"/>
    </font>
    <font>
      <b/>
      <sz val="12"/>
      <color rgb="FFFF0000"/>
      <name val="Century Gothic"/>
      <family val="2"/>
    </font>
    <font>
      <i/>
      <sz val="16"/>
      <color theme="1"/>
      <name val="Century Gothic"/>
      <family val="2"/>
    </font>
    <font>
      <b/>
      <u/>
      <sz val="18"/>
      <color rgb="FF000059"/>
      <name val="Centhury gothic"/>
    </font>
    <font>
      <b/>
      <i/>
      <u/>
      <sz val="18"/>
      <color rgb="FF000059"/>
      <name val="Century Gothic"/>
      <family val="2"/>
    </font>
    <font>
      <i/>
      <sz val="11"/>
      <color rgb="FF00005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00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9">
    <xf numFmtId="0" fontId="0" fillId="0" borderId="0" xfId="0"/>
    <xf numFmtId="9" fontId="30" fillId="0" borderId="1" xfId="3" applyFont="1" applyBorder="1" applyProtection="1"/>
    <xf numFmtId="9" fontId="18" fillId="0" borderId="0" xfId="0" applyNumberFormat="1" applyFont="1" applyAlignment="1">
      <alignment horizontal="center" vertical="center"/>
    </xf>
    <xf numFmtId="8" fontId="18" fillId="0" borderId="0" xfId="0" applyNumberFormat="1" applyFont="1" applyAlignment="1">
      <alignment horizontal="center" vertical="center"/>
    </xf>
    <xf numFmtId="44" fontId="19" fillId="0" borderId="0" xfId="0" applyNumberFormat="1" applyFont="1" applyAlignment="1">
      <alignment horizontal="center"/>
    </xf>
    <xf numFmtId="165" fontId="26" fillId="0" borderId="1" xfId="3" applyNumberFormat="1" applyFont="1" applyBorder="1" applyProtection="1"/>
    <xf numFmtId="44" fontId="22" fillId="0" borderId="1" xfId="0" applyNumberFormat="1" applyFont="1" applyBorder="1"/>
    <xf numFmtId="165" fontId="22" fillId="0" borderId="1" xfId="3" applyNumberFormat="1" applyFont="1" applyBorder="1" applyProtection="1"/>
    <xf numFmtId="165" fontId="30" fillId="3" borderId="1" xfId="3" applyNumberFormat="1" applyFont="1" applyFill="1" applyBorder="1" applyProtection="1"/>
    <xf numFmtId="0" fontId="19" fillId="0" borderId="0" xfId="3" applyNumberFormat="1" applyFont="1" applyFill="1" applyBorder="1" applyAlignment="1" applyProtection="1">
      <alignment horizontal="center"/>
    </xf>
    <xf numFmtId="166" fontId="45" fillId="0" borderId="0" xfId="1" applyNumberFormat="1" applyFont="1" applyFill="1" applyBorder="1" applyProtection="1">
      <protection locked="0"/>
    </xf>
    <xf numFmtId="44" fontId="22" fillId="3" borderId="1" xfId="0" applyNumberFormat="1" applyFont="1" applyFill="1" applyBorder="1"/>
    <xf numFmtId="9" fontId="30" fillId="3" borderId="1" xfId="3" applyFont="1" applyFill="1" applyBorder="1" applyProtection="1"/>
    <xf numFmtId="44" fontId="26" fillId="0" borderId="1" xfId="0" applyNumberFormat="1" applyFont="1" applyBorder="1"/>
    <xf numFmtId="44" fontId="0" fillId="0" borderId="0" xfId="0" applyNumberFormat="1"/>
    <xf numFmtId="0" fontId="20" fillId="0" borderId="0" xfId="0" applyFont="1"/>
    <xf numFmtId="0" fontId="27" fillId="0" borderId="0" xfId="0" applyFont="1" applyAlignment="1">
      <alignment horizontal="center"/>
    </xf>
    <xf numFmtId="0" fontId="28" fillId="2" borderId="5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9" fontId="29" fillId="0" borderId="1" xfId="3" applyFont="1" applyBorder="1" applyProtection="1"/>
    <xf numFmtId="9" fontId="32" fillId="3" borderId="1" xfId="3" applyFont="1" applyFill="1" applyBorder="1" applyProtection="1"/>
    <xf numFmtId="9" fontId="31" fillId="0" borderId="1" xfId="3" applyFont="1" applyBorder="1" applyProtection="1"/>
    <xf numFmtId="0" fontId="33" fillId="0" borderId="0" xfId="0" applyFont="1"/>
    <xf numFmtId="10" fontId="37" fillId="0" borderId="0" xfId="3" applyNumberFormat="1" applyFont="1" applyFill="1" applyBorder="1" applyAlignment="1" applyProtection="1">
      <alignment horizontal="center"/>
    </xf>
    <xf numFmtId="166" fontId="37" fillId="0" borderId="0" xfId="1" applyNumberFormat="1" applyFont="1" applyFill="1" applyBorder="1" applyProtection="1"/>
    <xf numFmtId="44" fontId="37" fillId="0" borderId="0" xfId="1" applyFont="1" applyFill="1" applyBorder="1" applyProtection="1"/>
    <xf numFmtId="0" fontId="46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1" fontId="37" fillId="0" borderId="0" xfId="1" applyNumberFormat="1" applyFont="1" applyFill="1" applyBorder="1" applyAlignment="1" applyProtection="1">
      <alignment horizontal="center"/>
    </xf>
    <xf numFmtId="44" fontId="20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1" fillId="4" borderId="0" xfId="0" applyFont="1" applyFill="1"/>
    <xf numFmtId="0" fontId="4" fillId="4" borderId="0" xfId="0" applyFont="1" applyFill="1"/>
    <xf numFmtId="0" fontId="21" fillId="0" borderId="0" xfId="0" applyFont="1" applyAlignment="1">
      <alignment horizontal="center"/>
    </xf>
    <xf numFmtId="0" fontId="6" fillId="0" borderId="0" xfId="0" applyFont="1"/>
    <xf numFmtId="0" fontId="16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wrapText="1"/>
    </xf>
    <xf numFmtId="164" fontId="7" fillId="0" borderId="0" xfId="0" applyNumberFormat="1" applyFont="1"/>
    <xf numFmtId="2" fontId="0" fillId="0" borderId="0" xfId="0" applyNumberFormat="1"/>
    <xf numFmtId="0" fontId="14" fillId="4" borderId="0" xfId="0" applyFont="1" applyFill="1"/>
    <xf numFmtId="44" fontId="17" fillId="4" borderId="0" xfId="1" applyFont="1" applyFill="1" applyBorder="1" applyAlignment="1" applyProtection="1">
      <alignment horizontal="left"/>
    </xf>
    <xf numFmtId="44" fontId="17" fillId="4" borderId="0" xfId="1" applyFont="1" applyFill="1" applyBorder="1" applyAlignment="1" applyProtection="1">
      <alignment horizontal="center"/>
    </xf>
    <xf numFmtId="0" fontId="17" fillId="0" borderId="0" xfId="0" applyFont="1"/>
    <xf numFmtId="0" fontId="7" fillId="0" borderId="0" xfId="0" applyFont="1"/>
    <xf numFmtId="44" fontId="4" fillId="0" borderId="0" xfId="1" applyFont="1" applyBorder="1" applyAlignment="1" applyProtection="1">
      <alignment horizontal="left"/>
    </xf>
    <xf numFmtId="0" fontId="24" fillId="0" borderId="0" xfId="4" applyFont="1" applyFill="1" applyBorder="1" applyAlignment="1" applyProtection="1">
      <alignment horizontal="left" wrapText="1"/>
    </xf>
    <xf numFmtId="44" fontId="0" fillId="0" borderId="0" xfId="1" applyFont="1" applyBorder="1" applyAlignment="1" applyProtection="1">
      <alignment horizontal="left"/>
    </xf>
    <xf numFmtId="44" fontId="0" fillId="0" borderId="0" xfId="1" applyFont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left"/>
    </xf>
    <xf numFmtId="44" fontId="24" fillId="0" borderId="0" xfId="1" applyFont="1" applyBorder="1" applyAlignment="1" applyProtection="1">
      <alignment horizontal="center" wrapText="1"/>
    </xf>
    <xf numFmtId="44" fontId="21" fillId="0" borderId="0" xfId="1" applyFont="1" applyAlignment="1" applyProtection="1">
      <alignment horizontal="center"/>
      <protection locked="0"/>
    </xf>
    <xf numFmtId="44" fontId="21" fillId="0" borderId="0" xfId="1" applyFont="1" applyProtection="1">
      <protection locked="0"/>
    </xf>
    <xf numFmtId="0" fontId="47" fillId="0" borderId="0" xfId="0" applyFont="1"/>
    <xf numFmtId="0" fontId="0" fillId="5" borderId="0" xfId="0" applyFill="1"/>
    <xf numFmtId="0" fontId="9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4" fontId="19" fillId="5" borderId="0" xfId="0" applyNumberFormat="1" applyFont="1" applyFill="1" applyAlignment="1">
      <alignment horizontal="center"/>
    </xf>
    <xf numFmtId="10" fontId="19" fillId="5" borderId="0" xfId="3" applyNumberFormat="1" applyFont="1" applyFill="1" applyBorder="1" applyAlignment="1" applyProtection="1">
      <alignment horizontal="left"/>
    </xf>
    <xf numFmtId="0" fontId="47" fillId="5" borderId="0" xfId="0" applyFont="1" applyFill="1"/>
    <xf numFmtId="0" fontId="23" fillId="5" borderId="0" xfId="0" applyFont="1" applyFill="1" applyAlignment="1">
      <alignment horizontal="center"/>
    </xf>
    <xf numFmtId="0" fontId="19" fillId="5" borderId="0" xfId="3" applyNumberFormat="1" applyFont="1" applyFill="1" applyBorder="1" applyAlignment="1" applyProtection="1">
      <alignment horizontal="center"/>
    </xf>
    <xf numFmtId="166" fontId="35" fillId="0" borderId="0" xfId="1" applyNumberFormat="1" applyFont="1" applyFill="1" applyBorder="1" applyProtection="1">
      <protection hidden="1"/>
    </xf>
    <xf numFmtId="0" fontId="41" fillId="0" borderId="0" xfId="0" applyFont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48" fillId="5" borderId="0" xfId="0" applyFont="1" applyFill="1" applyAlignment="1">
      <alignment horizontal="center"/>
    </xf>
    <xf numFmtId="167" fontId="18" fillId="0" borderId="0" xfId="1" applyNumberFormat="1" applyFont="1" applyFill="1" applyAlignment="1" applyProtection="1">
      <alignment horizontal="left" vertical="center"/>
      <protection hidden="1"/>
    </xf>
  </cellXfs>
  <cellStyles count="5">
    <cellStyle name="Lien hypertexte" xfId="4" builtinId="8"/>
    <cellStyle name="Monétaire" xfId="1" builtinId="4"/>
    <cellStyle name="Monétaire 2" xfId="2" xr:uid="{3C06511D-6F6A-48B5-BB38-A791AD28CF61}"/>
    <cellStyle name="Normal" xfId="0" builtinId="0"/>
    <cellStyle name="Pourcentage" xfId="3" builtinId="5"/>
  </cellStyles>
  <dxfs count="3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colors>
    <mruColors>
      <color rgb="FFEAEAEA"/>
      <color rgb="FF000059"/>
      <color rgb="FF16CBE2"/>
      <color rgb="FF45C2CF"/>
      <color rgb="FF000099"/>
      <color rgb="FF39DBD3"/>
      <color rgb="FF6DE5DF"/>
      <color rgb="FF99CCFF"/>
      <color rgb="FFFFC7CE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996802</xdr:colOff>
      <xdr:row>6</xdr:row>
      <xdr:rowOff>143983</xdr:rowOff>
    </xdr:from>
    <xdr:to>
      <xdr:col>2</xdr:col>
      <xdr:colOff>992603</xdr:colOff>
      <xdr:row>13</xdr:row>
      <xdr:rowOff>102039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4489" y="2020550"/>
          <a:ext cx="1644905" cy="2074382"/>
        </a:xfrm>
        <a:prstGeom prst="rect">
          <a:avLst/>
        </a:prstGeom>
      </xdr:spPr>
    </xdr:pic>
    <xdr:clientData/>
  </xdr:twoCellAnchor>
  <xdr:twoCellAnchor>
    <xdr:from>
      <xdr:col>3</xdr:col>
      <xdr:colOff>1831416</xdr:colOff>
      <xdr:row>8</xdr:row>
      <xdr:rowOff>220943</xdr:rowOff>
    </xdr:from>
    <xdr:to>
      <xdr:col>4</xdr:col>
      <xdr:colOff>1259915</xdr:colOff>
      <xdr:row>12</xdr:row>
      <xdr:rowOff>113740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787092" y="2607796"/>
          <a:ext cx="1322294" cy="1125444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1630559</xdr:colOff>
      <xdr:row>10</xdr:row>
      <xdr:rowOff>92906</xdr:rowOff>
    </xdr:from>
    <xdr:to>
      <xdr:col>6</xdr:col>
      <xdr:colOff>250859</xdr:colOff>
      <xdr:row>10</xdr:row>
      <xdr:rowOff>404672</xdr:rowOff>
    </xdr:to>
    <xdr:sp macro="" textlink="">
      <xdr:nvSpPr>
        <xdr:cNvPr id="29" name="Est égal à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799375" y="3163465"/>
          <a:ext cx="587964" cy="311766"/>
        </a:xfrm>
        <a:prstGeom prst="mathEqual">
          <a:avLst/>
        </a:prstGeom>
        <a:solidFill>
          <a:srgbClr val="00005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1380160</xdr:colOff>
      <xdr:row>10</xdr:row>
      <xdr:rowOff>59084</xdr:rowOff>
    </xdr:from>
    <xdr:to>
      <xdr:col>5</xdr:col>
      <xdr:colOff>22412</xdr:colOff>
      <xdr:row>11</xdr:row>
      <xdr:rowOff>3196</xdr:rowOff>
    </xdr:to>
    <xdr:sp macro="" textlink="">
      <xdr:nvSpPr>
        <xdr:cNvPr id="30" name="Signe Moins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971895" y="3017437"/>
          <a:ext cx="513635" cy="403553"/>
        </a:xfrm>
        <a:prstGeom prst="mathMinus">
          <a:avLst/>
        </a:prstGeom>
        <a:solidFill>
          <a:srgbClr val="000059"/>
        </a:solidFill>
        <a:ln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405557</xdr:colOff>
      <xdr:row>9</xdr:row>
      <xdr:rowOff>14982</xdr:rowOff>
    </xdr:from>
    <xdr:to>
      <xdr:col>5</xdr:col>
      <xdr:colOff>1436898</xdr:colOff>
      <xdr:row>12</xdr:row>
      <xdr:rowOff>2005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57469" y="2718401"/>
          <a:ext cx="1031341" cy="95353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334523</xdr:colOff>
      <xdr:row>9</xdr:row>
      <xdr:rowOff>26913</xdr:rowOff>
    </xdr:from>
    <xdr:to>
      <xdr:col>6</xdr:col>
      <xdr:colOff>1423147</xdr:colOff>
      <xdr:row>12</xdr:row>
      <xdr:rowOff>67234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06052" y="2682707"/>
          <a:ext cx="1088624" cy="1004027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4</xdr:col>
      <xdr:colOff>772322</xdr:colOff>
      <xdr:row>54</xdr:row>
      <xdr:rowOff>25066</xdr:rowOff>
    </xdr:from>
    <xdr:to>
      <xdr:col>4</xdr:col>
      <xdr:colOff>1324185</xdr:colOff>
      <xdr:row>57</xdr:row>
      <xdr:rowOff>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4057" y="13248007"/>
          <a:ext cx="548688" cy="580133"/>
        </a:xfrm>
        <a:prstGeom prst="rect">
          <a:avLst/>
        </a:prstGeom>
      </xdr:spPr>
    </xdr:pic>
    <xdr:clientData/>
  </xdr:twoCellAnchor>
  <xdr:twoCellAnchor>
    <xdr:from>
      <xdr:col>2</xdr:col>
      <xdr:colOff>1341533</xdr:colOff>
      <xdr:row>21</xdr:row>
      <xdr:rowOff>68072</xdr:rowOff>
    </xdr:from>
    <xdr:to>
      <xdr:col>4</xdr:col>
      <xdr:colOff>170184</xdr:colOff>
      <xdr:row>23</xdr:row>
      <xdr:rowOff>181803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6424C54A-D029-6188-899A-BEDBF772B3EE}"/>
            </a:ext>
          </a:extLst>
        </xdr:cNvPr>
        <xdr:cNvSpPr/>
      </xdr:nvSpPr>
      <xdr:spPr>
        <a:xfrm>
          <a:off x="3750798" y="5895131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1775547</xdr:colOff>
      <xdr:row>21</xdr:row>
      <xdr:rowOff>161566</xdr:rowOff>
    </xdr:from>
    <xdr:to>
      <xdr:col>5</xdr:col>
      <xdr:colOff>345290</xdr:colOff>
      <xdr:row>23</xdr:row>
      <xdr:rowOff>111474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BD7AB07-3DB5-4B4E-A912-DEF27883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67282" y="5876566"/>
          <a:ext cx="441126" cy="45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500054</xdr:colOff>
      <xdr:row>45</xdr:row>
      <xdr:rowOff>166874</xdr:rowOff>
    </xdr:from>
    <xdr:ext cx="434638" cy="453583"/>
    <xdr:pic>
      <xdr:nvPicPr>
        <xdr:cNvPr id="25" name="Image 24">
          <a:extLst>
            <a:ext uri="{FF2B5EF4-FFF2-40B4-BE49-F238E27FC236}">
              <a16:creationId xmlns:a16="http://schemas.microsoft.com/office/drawing/2014/main" id="{EE4DFE2A-D7EE-41BF-A9FC-83A22293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9319" y="1145680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704272</xdr:colOff>
      <xdr:row>45</xdr:row>
      <xdr:rowOff>71083</xdr:rowOff>
    </xdr:from>
    <xdr:to>
      <xdr:col>2</xdr:col>
      <xdr:colOff>126232</xdr:colOff>
      <xdr:row>47</xdr:row>
      <xdr:rowOff>134471</xdr:rowOff>
    </xdr:to>
    <xdr:sp macro="" textlink="">
      <xdr:nvSpPr>
        <xdr:cNvPr id="26" name="Rectangle : coins arrondis 25">
          <a:extLst>
            <a:ext uri="{FF2B5EF4-FFF2-40B4-BE49-F238E27FC236}">
              <a16:creationId xmlns:a16="http://schemas.microsoft.com/office/drawing/2014/main" id="{ABBD47E9-9F3B-472E-8DD9-3052A0D621D5}"/>
            </a:ext>
          </a:extLst>
        </xdr:cNvPr>
        <xdr:cNvSpPr/>
      </xdr:nvSpPr>
      <xdr:spPr>
        <a:xfrm>
          <a:off x="704272" y="11344201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565752</xdr:colOff>
      <xdr:row>45</xdr:row>
      <xdr:rowOff>80210</xdr:rowOff>
    </xdr:from>
    <xdr:to>
      <xdr:col>4</xdr:col>
      <xdr:colOff>1077094</xdr:colOff>
      <xdr:row>48</xdr:row>
      <xdr:rowOff>5193</xdr:rowOff>
    </xdr:to>
    <xdr:sp macro="" textlink="">
      <xdr:nvSpPr>
        <xdr:cNvPr id="31" name="Signe Plus 30">
          <a:extLst>
            <a:ext uri="{FF2B5EF4-FFF2-40B4-BE49-F238E27FC236}">
              <a16:creationId xmlns:a16="http://schemas.microsoft.com/office/drawing/2014/main" id="{B5A6E5E1-895F-4424-8606-FBA735B9667F}"/>
            </a:ext>
          </a:extLst>
        </xdr:cNvPr>
        <xdr:cNvSpPr/>
      </xdr:nvSpPr>
      <xdr:spPr>
        <a:xfrm>
          <a:off x="6154686" y="11370136"/>
          <a:ext cx="511342" cy="611344"/>
        </a:xfrm>
        <a:prstGeom prst="mathPlus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645516</xdr:colOff>
      <xdr:row>45</xdr:row>
      <xdr:rowOff>160421</xdr:rowOff>
    </xdr:from>
    <xdr:to>
      <xdr:col>6</xdr:col>
      <xdr:colOff>1277174</xdr:colOff>
      <xdr:row>47</xdr:row>
      <xdr:rowOff>140368</xdr:rowOff>
    </xdr:to>
    <xdr:sp macro="" textlink="">
      <xdr:nvSpPr>
        <xdr:cNvPr id="33" name="Est égal à 32">
          <a:extLst>
            <a:ext uri="{FF2B5EF4-FFF2-40B4-BE49-F238E27FC236}">
              <a16:creationId xmlns:a16="http://schemas.microsoft.com/office/drawing/2014/main" id="{EDA3C1F3-D2DD-4C2E-ABA1-06D96F2AD9E7}"/>
            </a:ext>
          </a:extLst>
        </xdr:cNvPr>
        <xdr:cNvSpPr/>
      </xdr:nvSpPr>
      <xdr:spPr>
        <a:xfrm>
          <a:off x="9974413" y="11450347"/>
          <a:ext cx="631658" cy="470205"/>
        </a:xfrm>
        <a:prstGeom prst="mathEqual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649944</xdr:colOff>
      <xdr:row>45</xdr:row>
      <xdr:rowOff>160421</xdr:rowOff>
    </xdr:from>
    <xdr:to>
      <xdr:col>8</xdr:col>
      <xdr:colOff>1096586</xdr:colOff>
      <xdr:row>47</xdr:row>
      <xdr:rowOff>122948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3DC92EE-2264-429B-9C77-0C42071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54613" y="11450347"/>
          <a:ext cx="443467" cy="45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430014</xdr:colOff>
      <xdr:row>69</xdr:row>
      <xdr:rowOff>155669</xdr:rowOff>
    </xdr:from>
    <xdr:ext cx="434638" cy="453583"/>
    <xdr:pic>
      <xdr:nvPicPr>
        <xdr:cNvPr id="49" name="Image 48">
          <a:extLst>
            <a:ext uri="{FF2B5EF4-FFF2-40B4-BE49-F238E27FC236}">
              <a16:creationId xmlns:a16="http://schemas.microsoft.com/office/drawing/2014/main" id="{69B36820-8743-4728-A5F7-612F3325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39279" y="17143787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670655</xdr:colOff>
      <xdr:row>69</xdr:row>
      <xdr:rowOff>59876</xdr:rowOff>
    </xdr:from>
    <xdr:to>
      <xdr:col>2</xdr:col>
      <xdr:colOff>92615</xdr:colOff>
      <xdr:row>71</xdr:row>
      <xdr:rowOff>134470</xdr:rowOff>
    </xdr:to>
    <xdr:sp macro="" textlink="">
      <xdr:nvSpPr>
        <xdr:cNvPr id="50" name="Rectangle : coins arrondis 49">
          <a:extLst>
            <a:ext uri="{FF2B5EF4-FFF2-40B4-BE49-F238E27FC236}">
              <a16:creationId xmlns:a16="http://schemas.microsoft.com/office/drawing/2014/main" id="{BAE6F731-7592-44C6-9D37-B4FD2C57D902}"/>
            </a:ext>
          </a:extLst>
        </xdr:cNvPr>
        <xdr:cNvSpPr/>
      </xdr:nvSpPr>
      <xdr:spPr>
        <a:xfrm>
          <a:off x="670655" y="17238494"/>
          <a:ext cx="1831225" cy="556447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661147</xdr:colOff>
      <xdr:row>69</xdr:row>
      <xdr:rowOff>138008</xdr:rowOff>
    </xdr:from>
    <xdr:ext cx="443467" cy="447555"/>
    <xdr:pic>
      <xdr:nvPicPr>
        <xdr:cNvPr id="59" name="Image 58">
          <a:extLst>
            <a:ext uri="{FF2B5EF4-FFF2-40B4-BE49-F238E27FC236}">
              <a16:creationId xmlns:a16="http://schemas.microsoft.com/office/drawing/2014/main" id="{DD23EA64-0A78-48FF-A3BF-B6AA7DB4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68618" y="17148537"/>
          <a:ext cx="443467" cy="44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642927</xdr:colOff>
      <xdr:row>69</xdr:row>
      <xdr:rowOff>178081</xdr:rowOff>
    </xdr:from>
    <xdr:ext cx="434638" cy="453583"/>
    <xdr:pic>
      <xdr:nvPicPr>
        <xdr:cNvPr id="6" name="Image 5">
          <a:extLst>
            <a:ext uri="{FF2B5EF4-FFF2-40B4-BE49-F238E27FC236}">
              <a16:creationId xmlns:a16="http://schemas.microsoft.com/office/drawing/2014/main" id="{20383EEF-FD8A-468B-A68A-33DF52E7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234662" y="1718861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795327</xdr:colOff>
      <xdr:row>69</xdr:row>
      <xdr:rowOff>162392</xdr:rowOff>
    </xdr:from>
    <xdr:ext cx="434638" cy="453583"/>
    <xdr:pic>
      <xdr:nvPicPr>
        <xdr:cNvPr id="7" name="Image 6">
          <a:extLst>
            <a:ext uri="{FF2B5EF4-FFF2-40B4-BE49-F238E27FC236}">
              <a16:creationId xmlns:a16="http://schemas.microsoft.com/office/drawing/2014/main" id="{978872CD-2455-47A6-9433-E3464FDF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29827" y="17172921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1624853</xdr:colOff>
      <xdr:row>51</xdr:row>
      <xdr:rowOff>168088</xdr:rowOff>
    </xdr:from>
    <xdr:to>
      <xdr:col>8</xdr:col>
      <xdr:colOff>1725705</xdr:colOff>
      <xdr:row>59</xdr:row>
      <xdr:rowOff>336176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001A765-EB2C-F79E-7BF7-15776A1F3E4C}"/>
            </a:ext>
          </a:extLst>
        </xdr:cNvPr>
        <xdr:cNvSpPr/>
      </xdr:nvSpPr>
      <xdr:spPr>
        <a:xfrm>
          <a:off x="2386853" y="12707470"/>
          <a:ext cx="12046323" cy="1994647"/>
        </a:xfrm>
        <a:prstGeom prst="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100852</xdr:colOff>
      <xdr:row>53</xdr:row>
      <xdr:rowOff>168088</xdr:rowOff>
    </xdr:from>
    <xdr:to>
      <xdr:col>6</xdr:col>
      <xdr:colOff>751727</xdr:colOff>
      <xdr:row>57</xdr:row>
      <xdr:rowOff>45570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99EF2DA-3725-D2FB-72FB-89BB457E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5352" y="13200529"/>
          <a:ext cx="647700" cy="676275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571501</xdr:colOff>
      <xdr:row>0</xdr:row>
      <xdr:rowOff>134472</xdr:rowOff>
    </xdr:from>
    <xdr:to>
      <xdr:col>10</xdr:col>
      <xdr:colOff>142714</xdr:colOff>
      <xdr:row>3</xdr:row>
      <xdr:rowOff>40806</xdr:rowOff>
    </xdr:to>
    <xdr:pic>
      <xdr:nvPicPr>
        <xdr:cNvPr id="9" name="Picture 66">
          <a:extLst>
            <a:ext uri="{FF2B5EF4-FFF2-40B4-BE49-F238E27FC236}">
              <a16:creationId xmlns:a16="http://schemas.microsoft.com/office/drawing/2014/main" id="{A476488F-4EE8-4330-A1C6-73CD4F16A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278972" y="134472"/>
          <a:ext cx="2649655" cy="903658"/>
        </a:xfrm>
        <a:prstGeom prst="rect">
          <a:avLst/>
        </a:prstGeom>
      </xdr:spPr>
    </xdr:pic>
    <xdr:clientData/>
  </xdr:twoCellAnchor>
  <xdr:oneCellAnchor>
    <xdr:from>
      <xdr:col>3</xdr:col>
      <xdr:colOff>1692088</xdr:colOff>
      <xdr:row>1</xdr:row>
      <xdr:rowOff>67236</xdr:rowOff>
    </xdr:from>
    <xdr:ext cx="5973238" cy="941412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6589A3ED-47BB-40A8-B45E-1D7E0C1959AD}"/>
            </a:ext>
          </a:extLst>
        </xdr:cNvPr>
        <xdr:cNvSpPr/>
      </xdr:nvSpPr>
      <xdr:spPr>
        <a:xfrm>
          <a:off x="5468470" y="257736"/>
          <a:ext cx="5973238" cy="9414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5875">
                <a:solidFill>
                  <a:srgbClr val="000059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entury Gothic" panose="020B0502020202020204" pitchFamily="34" charset="0"/>
            </a:rPr>
            <a:t>ELIS FOR ALL 2025</a:t>
          </a:r>
        </a:p>
      </xdr:txBody>
    </xdr:sp>
    <xdr:clientData/>
  </xdr:oneCellAnchor>
  <xdr:twoCellAnchor>
    <xdr:from>
      <xdr:col>5</xdr:col>
      <xdr:colOff>1717105</xdr:colOff>
      <xdr:row>21</xdr:row>
      <xdr:rowOff>77570</xdr:rowOff>
    </xdr:from>
    <xdr:to>
      <xdr:col>7</xdr:col>
      <xdr:colOff>167515</xdr:colOff>
      <xdr:row>23</xdr:row>
      <xdr:rowOff>190500</xdr:rowOff>
    </xdr:to>
    <xdr:sp macro="" textlink="">
      <xdr:nvSpPr>
        <xdr:cNvPr id="14" name="Rectangle : coins arrondis 13">
          <a:extLst>
            <a:ext uri="{FF2B5EF4-FFF2-40B4-BE49-F238E27FC236}">
              <a16:creationId xmlns:a16="http://schemas.microsoft.com/office/drawing/2014/main" id="{A9BC4E66-087D-497D-A2BF-D2092A124AEA}"/>
            </a:ext>
          </a:extLst>
        </xdr:cNvPr>
        <xdr:cNvSpPr/>
      </xdr:nvSpPr>
      <xdr:spPr>
        <a:xfrm>
          <a:off x="9180223" y="5904629"/>
          <a:ext cx="2002674" cy="617195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1796492</xdr:colOff>
      <xdr:row>33</xdr:row>
      <xdr:rowOff>29972</xdr:rowOff>
    </xdr:from>
    <xdr:to>
      <xdr:col>6</xdr:col>
      <xdr:colOff>64848</xdr:colOff>
      <xdr:row>35</xdr:row>
      <xdr:rowOff>177321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3FDA5FEB-499C-47DB-8AA0-EF3ADFD55CB1}"/>
            </a:ext>
          </a:extLst>
        </xdr:cNvPr>
        <xdr:cNvSpPr/>
      </xdr:nvSpPr>
      <xdr:spPr>
        <a:xfrm>
          <a:off x="7388227" y="8546443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1360937</xdr:colOff>
      <xdr:row>45</xdr:row>
      <xdr:rowOff>66601</xdr:rowOff>
    </xdr:from>
    <xdr:to>
      <xdr:col>4</xdr:col>
      <xdr:colOff>9692</xdr:colOff>
      <xdr:row>47</xdr:row>
      <xdr:rowOff>129989</xdr:rowOff>
    </xdr:to>
    <xdr:sp macro="" textlink="">
      <xdr:nvSpPr>
        <xdr:cNvPr id="17" name="Rectangle : coins arrondis 16">
          <a:extLst>
            <a:ext uri="{FF2B5EF4-FFF2-40B4-BE49-F238E27FC236}">
              <a16:creationId xmlns:a16="http://schemas.microsoft.com/office/drawing/2014/main" id="{D6311DFA-1BF2-4397-B092-7D4ED886D66A}"/>
            </a:ext>
          </a:extLst>
        </xdr:cNvPr>
        <xdr:cNvSpPr/>
      </xdr:nvSpPr>
      <xdr:spPr>
        <a:xfrm>
          <a:off x="3770202" y="11339719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548</xdr:colOff>
      <xdr:row>45</xdr:row>
      <xdr:rowOff>62119</xdr:rowOff>
    </xdr:from>
    <xdr:to>
      <xdr:col>5</xdr:col>
      <xdr:colOff>1831773</xdr:colOff>
      <xdr:row>47</xdr:row>
      <xdr:rowOff>125507</xdr:rowOff>
    </xdr:to>
    <xdr:sp macro="" textlink="">
      <xdr:nvSpPr>
        <xdr:cNvPr id="18" name="Rectangle : coins arrondis 17">
          <a:extLst>
            <a:ext uri="{FF2B5EF4-FFF2-40B4-BE49-F238E27FC236}">
              <a16:creationId xmlns:a16="http://schemas.microsoft.com/office/drawing/2014/main" id="{B5E1DC2C-D918-4565-AFDD-AB3FB6F8186D}"/>
            </a:ext>
          </a:extLst>
        </xdr:cNvPr>
        <xdr:cNvSpPr/>
      </xdr:nvSpPr>
      <xdr:spPr>
        <a:xfrm>
          <a:off x="7463666" y="11335237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1643338</xdr:colOff>
      <xdr:row>45</xdr:row>
      <xdr:rowOff>68842</xdr:rowOff>
    </xdr:from>
    <xdr:to>
      <xdr:col>8</xdr:col>
      <xdr:colOff>101592</xdr:colOff>
      <xdr:row>47</xdr:row>
      <xdr:rowOff>132230</xdr:rowOff>
    </xdr:to>
    <xdr:sp macro="" textlink="">
      <xdr:nvSpPr>
        <xdr:cNvPr id="20" name="Rectangle : coins arrondis 19">
          <a:extLst>
            <a:ext uri="{FF2B5EF4-FFF2-40B4-BE49-F238E27FC236}">
              <a16:creationId xmlns:a16="http://schemas.microsoft.com/office/drawing/2014/main" id="{F4355261-11E1-4F0A-888C-CB3A9E88263F}"/>
            </a:ext>
          </a:extLst>
        </xdr:cNvPr>
        <xdr:cNvSpPr/>
      </xdr:nvSpPr>
      <xdr:spPr>
        <a:xfrm>
          <a:off x="10977838" y="11341960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1504392</xdr:colOff>
      <xdr:row>45</xdr:row>
      <xdr:rowOff>64359</xdr:rowOff>
    </xdr:from>
    <xdr:to>
      <xdr:col>10</xdr:col>
      <xdr:colOff>254000</xdr:colOff>
      <xdr:row>47</xdr:row>
      <xdr:rowOff>127747</xdr:rowOff>
    </xdr:to>
    <xdr:sp macro="" textlink="">
      <xdr:nvSpPr>
        <xdr:cNvPr id="21" name="Rectangle : coins arrondis 20">
          <a:extLst>
            <a:ext uri="{FF2B5EF4-FFF2-40B4-BE49-F238E27FC236}">
              <a16:creationId xmlns:a16="http://schemas.microsoft.com/office/drawing/2014/main" id="{8AC83158-E068-4ECE-9B02-BC81EF7059AB}"/>
            </a:ext>
          </a:extLst>
        </xdr:cNvPr>
        <xdr:cNvSpPr/>
      </xdr:nvSpPr>
      <xdr:spPr>
        <a:xfrm>
          <a:off x="14211863" y="11337477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1360944</xdr:colOff>
      <xdr:row>69</xdr:row>
      <xdr:rowOff>66601</xdr:rowOff>
    </xdr:from>
    <xdr:to>
      <xdr:col>4</xdr:col>
      <xdr:colOff>9699</xdr:colOff>
      <xdr:row>71</xdr:row>
      <xdr:rowOff>129989</xdr:rowOff>
    </xdr:to>
    <xdr:sp macro="" textlink="">
      <xdr:nvSpPr>
        <xdr:cNvPr id="22" name="Rectangle : coins arrondis 21">
          <a:extLst>
            <a:ext uri="{FF2B5EF4-FFF2-40B4-BE49-F238E27FC236}">
              <a16:creationId xmlns:a16="http://schemas.microsoft.com/office/drawing/2014/main" id="{58F36816-57A3-4274-A3C5-44B9A156326D}"/>
            </a:ext>
          </a:extLst>
        </xdr:cNvPr>
        <xdr:cNvSpPr/>
      </xdr:nvSpPr>
      <xdr:spPr>
        <a:xfrm>
          <a:off x="3770209" y="17245219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67792</xdr:colOff>
      <xdr:row>69</xdr:row>
      <xdr:rowOff>62119</xdr:rowOff>
    </xdr:from>
    <xdr:to>
      <xdr:col>6</xdr:col>
      <xdr:colOff>27635</xdr:colOff>
      <xdr:row>71</xdr:row>
      <xdr:rowOff>125507</xdr:rowOff>
    </xdr:to>
    <xdr:sp macro="" textlink="">
      <xdr:nvSpPr>
        <xdr:cNvPr id="24" name="Rectangle : coins arrondis 23">
          <a:extLst>
            <a:ext uri="{FF2B5EF4-FFF2-40B4-BE49-F238E27FC236}">
              <a16:creationId xmlns:a16="http://schemas.microsoft.com/office/drawing/2014/main" id="{F41DAC6A-4314-481D-A010-45D601939335}"/>
            </a:ext>
          </a:extLst>
        </xdr:cNvPr>
        <xdr:cNvSpPr/>
      </xdr:nvSpPr>
      <xdr:spPr>
        <a:xfrm>
          <a:off x="7530910" y="17240737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1620932</xdr:colOff>
      <xdr:row>69</xdr:row>
      <xdr:rowOff>68843</xdr:rowOff>
    </xdr:from>
    <xdr:to>
      <xdr:col>8</xdr:col>
      <xdr:colOff>79186</xdr:colOff>
      <xdr:row>71</xdr:row>
      <xdr:rowOff>132231</xdr:rowOff>
    </xdr:to>
    <xdr:sp macro="" textlink="">
      <xdr:nvSpPr>
        <xdr:cNvPr id="34" name="Rectangle : coins arrondis 33">
          <a:extLst>
            <a:ext uri="{FF2B5EF4-FFF2-40B4-BE49-F238E27FC236}">
              <a16:creationId xmlns:a16="http://schemas.microsoft.com/office/drawing/2014/main" id="{0B7E0368-9E18-4F64-9DA3-9575FC4E6A14}"/>
            </a:ext>
          </a:extLst>
        </xdr:cNvPr>
        <xdr:cNvSpPr/>
      </xdr:nvSpPr>
      <xdr:spPr>
        <a:xfrm>
          <a:off x="10955432" y="17247461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1493192</xdr:colOff>
      <xdr:row>69</xdr:row>
      <xdr:rowOff>64361</xdr:rowOff>
    </xdr:from>
    <xdr:to>
      <xdr:col>10</xdr:col>
      <xdr:colOff>242800</xdr:colOff>
      <xdr:row>71</xdr:row>
      <xdr:rowOff>127749</xdr:rowOff>
    </xdr:to>
    <xdr:sp macro="" textlink="">
      <xdr:nvSpPr>
        <xdr:cNvPr id="38" name="Rectangle : coins arrondis 37">
          <a:extLst>
            <a:ext uri="{FF2B5EF4-FFF2-40B4-BE49-F238E27FC236}">
              <a16:creationId xmlns:a16="http://schemas.microsoft.com/office/drawing/2014/main" id="{BD2D13A8-3C34-4502-A696-038F4D35EE7A}"/>
            </a:ext>
          </a:extLst>
        </xdr:cNvPr>
        <xdr:cNvSpPr/>
      </xdr:nvSpPr>
      <xdr:spPr>
        <a:xfrm>
          <a:off x="14200663" y="17242979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4587-B67D-478A-A9FE-4B9A3521C311}">
  <sheetPr codeName="Feuil3">
    <pageSetUpPr fitToPage="1"/>
  </sheetPr>
  <dimension ref="A3:K93"/>
  <sheetViews>
    <sheetView showGridLines="0" tabSelected="1" zoomScale="85" zoomScaleNormal="85" workbookViewId="0">
      <selection activeCell="D23" sqref="D23"/>
    </sheetView>
  </sheetViews>
  <sheetFormatPr baseColWidth="10" defaultColWidth="11.453125" defaultRowHeight="14.5"/>
  <cols>
    <col min="2" max="2" width="24.7265625" customWidth="1"/>
    <col min="3" max="3" width="20.54296875" customWidth="1"/>
    <col min="4" max="4" width="27.1796875" customWidth="1"/>
    <col min="5" max="5" width="28" customWidth="1"/>
    <col min="6" max="6" width="28.1796875" customWidth="1"/>
    <col min="7" max="7" width="25.1796875" customWidth="1"/>
    <col min="8" max="8" width="25.453125" customWidth="1"/>
    <col min="9" max="9" width="26.1796875" customWidth="1"/>
    <col min="10" max="10" width="20" customWidth="1"/>
    <col min="11" max="11" width="15.453125" bestFit="1" customWidth="1"/>
    <col min="12" max="12" width="23.54296875" customWidth="1"/>
  </cols>
  <sheetData>
    <row r="3" spans="1:10" ht="49">
      <c r="D3" s="43"/>
      <c r="F3" s="44"/>
    </row>
    <row r="4" spans="1:10" ht="33.5">
      <c r="B4" s="45"/>
      <c r="C4" s="45"/>
      <c r="D4" s="46"/>
      <c r="F4" s="47" t="s">
        <v>0</v>
      </c>
    </row>
    <row r="5" spans="1:10">
      <c r="A5" s="48"/>
      <c r="B5" s="49"/>
      <c r="C5" s="49"/>
      <c r="D5" s="45"/>
    </row>
    <row r="6" spans="1:10" ht="21">
      <c r="A6" s="48"/>
      <c r="B6" s="49"/>
      <c r="C6" s="49"/>
      <c r="D6" s="45"/>
      <c r="E6" s="15"/>
      <c r="F6" s="50" t="s">
        <v>1</v>
      </c>
      <c r="H6" s="51"/>
    </row>
    <row r="7" spans="1:10" ht="21">
      <c r="A7" s="48"/>
      <c r="B7" s="52"/>
      <c r="C7" s="53"/>
      <c r="D7" s="45"/>
      <c r="H7" s="35"/>
      <c r="I7" s="54"/>
      <c r="J7" s="55"/>
    </row>
    <row r="8" spans="1:10" s="60" customFormat="1" ht="21">
      <c r="A8" s="56"/>
      <c r="B8" s="57"/>
      <c r="C8" s="58"/>
      <c r="D8" s="59"/>
    </row>
    <row r="9" spans="1:10" s="60" customFormat="1" ht="21">
      <c r="A9" s="56"/>
      <c r="B9" s="57"/>
      <c r="C9" s="58"/>
      <c r="D9" s="59"/>
    </row>
    <row r="10" spans="1:10" s="60" customFormat="1" ht="21">
      <c r="A10" s="56"/>
      <c r="B10" s="57"/>
      <c r="C10" s="58"/>
      <c r="D10" s="59"/>
    </row>
    <row r="11" spans="1:10" ht="36">
      <c r="B11" s="45"/>
      <c r="C11" s="61"/>
      <c r="D11" s="66" t="s">
        <v>2</v>
      </c>
      <c r="E11" s="88">
        <v>24.074999999999999</v>
      </c>
      <c r="F11" s="2">
        <v>0.3</v>
      </c>
      <c r="G11" s="3">
        <f>ROUNDUP(E11-(E11*F11),2)</f>
        <v>16.860000000000003</v>
      </c>
      <c r="H11" s="62" t="s">
        <v>4</v>
      </c>
    </row>
    <row r="12" spans="1:10" ht="18.5">
      <c r="C12" s="63"/>
      <c r="D12" s="64"/>
      <c r="H12" s="65"/>
    </row>
    <row r="13" spans="1:10" ht="27.75" customHeight="1">
      <c r="C13" s="63"/>
      <c r="D13" s="64"/>
      <c r="F13" s="81" t="s">
        <v>3</v>
      </c>
      <c r="H13" s="65"/>
    </row>
    <row r="19" spans="3:9" ht="35.25" customHeight="1">
      <c r="C19" s="84" t="s">
        <v>43</v>
      </c>
      <c r="D19" s="84"/>
      <c r="E19" s="84"/>
      <c r="F19" s="84"/>
      <c r="G19" s="84"/>
      <c r="H19" s="84"/>
      <c r="I19" s="84"/>
    </row>
    <row r="21" spans="3:9" ht="17.5">
      <c r="C21" s="15"/>
      <c r="D21" s="39" t="s">
        <v>5</v>
      </c>
      <c r="E21" s="15"/>
      <c r="F21" s="15"/>
      <c r="G21" s="30" t="s">
        <v>6</v>
      </c>
      <c r="H21" s="15"/>
    </row>
    <row r="22" spans="3:9">
      <c r="C22" s="15"/>
      <c r="D22" s="15"/>
      <c r="E22" s="15"/>
      <c r="F22" s="15"/>
      <c r="G22" s="15"/>
      <c r="H22" s="15"/>
    </row>
    <row r="23" spans="3:9" ht="22.5">
      <c r="C23" s="15"/>
      <c r="D23" s="67"/>
      <c r="E23" s="15"/>
      <c r="F23" s="15"/>
      <c r="G23" s="78">
        <f>IF(D23/4&gt;50000,50000,D23/4)</f>
        <v>0</v>
      </c>
      <c r="H23" s="15"/>
    </row>
    <row r="24" spans="3:9">
      <c r="C24" s="15"/>
      <c r="D24" s="15"/>
      <c r="E24" s="15"/>
      <c r="F24" s="15"/>
      <c r="G24" s="15"/>
      <c r="H24" s="15"/>
    </row>
    <row r="25" spans="3:9">
      <c r="C25" s="15"/>
      <c r="D25" s="15"/>
      <c r="E25" s="15"/>
      <c r="F25" s="15"/>
      <c r="G25" s="15"/>
      <c r="H25" s="15"/>
    </row>
    <row r="26" spans="3:9">
      <c r="C26" s="15"/>
      <c r="D26" s="15"/>
      <c r="E26" s="15"/>
      <c r="F26" s="15"/>
      <c r="G26" s="15"/>
      <c r="H26" s="15"/>
    </row>
    <row r="29" spans="3:9" ht="22.5" customHeight="1">
      <c r="C29" s="84" t="s">
        <v>7</v>
      </c>
      <c r="D29" s="84"/>
      <c r="E29" s="84"/>
      <c r="F29" s="84"/>
      <c r="G29" s="84"/>
      <c r="H29" s="84"/>
      <c r="I29" s="84"/>
    </row>
    <row r="30" spans="3:9" ht="15" customHeight="1">
      <c r="E30" s="15"/>
      <c r="F30" s="40" t="s">
        <v>8</v>
      </c>
      <c r="G30" s="41"/>
      <c r="H30" s="42"/>
    </row>
    <row r="31" spans="3:9" ht="19">
      <c r="E31" s="15"/>
      <c r="F31" s="41"/>
      <c r="G31" s="41"/>
      <c r="H31" s="42"/>
    </row>
    <row r="32" spans="3:9">
      <c r="E32" s="15"/>
      <c r="F32" s="15"/>
      <c r="G32" s="15"/>
    </row>
    <row r="33" spans="2:11" ht="17.5">
      <c r="E33" s="15"/>
      <c r="F33" s="39" t="s">
        <v>9</v>
      </c>
      <c r="G33" s="15"/>
    </row>
    <row r="34" spans="2:11">
      <c r="E34" s="15"/>
      <c r="F34" s="15"/>
      <c r="G34" s="15"/>
    </row>
    <row r="35" spans="2:11" ht="19.5">
      <c r="E35" s="15"/>
      <c r="F35" s="68"/>
      <c r="G35" s="15"/>
    </row>
    <row r="36" spans="2:11">
      <c r="E36" s="15"/>
      <c r="F36" s="15"/>
      <c r="G36" s="15"/>
    </row>
    <row r="37" spans="2:11" ht="15.5">
      <c r="E37" s="15"/>
      <c r="F37" s="28" t="str">
        <f>IF(F35&lt;50,"Valor indicado inferior ao mínimo exigido",IF(F35&gt;50000,"Valor máximo não respeitado",IF(F35&gt;G23,"Valor máximo não respeitado","")))</f>
        <v>Valor indicado inferior ao mínimo exigido</v>
      </c>
      <c r="G37" s="15"/>
    </row>
    <row r="38" spans="2:11">
      <c r="E38" s="15"/>
      <c r="F38" s="15"/>
      <c r="G38" s="15"/>
    </row>
    <row r="39" spans="2:11">
      <c r="E39" s="15"/>
      <c r="F39" s="15"/>
      <c r="G39" s="15"/>
    </row>
    <row r="41" spans="2:11" ht="22.5" customHeight="1">
      <c r="C41" s="84" t="s">
        <v>10</v>
      </c>
      <c r="D41" s="84"/>
      <c r="E41" s="84"/>
      <c r="F41" s="84"/>
      <c r="G41" s="84"/>
      <c r="H41" s="84"/>
      <c r="I41" s="84"/>
    </row>
    <row r="42" spans="2:11" ht="22.5" customHeight="1">
      <c r="C42" s="29"/>
      <c r="D42" s="29"/>
      <c r="E42" s="29"/>
      <c r="F42" s="29"/>
      <c r="G42" s="29"/>
      <c r="H42" s="29"/>
      <c r="I42" s="29"/>
    </row>
    <row r="44" spans="2:11" ht="17.5">
      <c r="B44" s="79" t="s">
        <v>11</v>
      </c>
      <c r="C44" s="15"/>
      <c r="D44" s="30" t="s">
        <v>13</v>
      </c>
      <c r="E44" s="15"/>
      <c r="F44" s="30" t="s">
        <v>15</v>
      </c>
      <c r="G44" s="15"/>
      <c r="H44" s="30" t="s">
        <v>17</v>
      </c>
      <c r="I44" s="15"/>
      <c r="J44" s="30" t="s">
        <v>19</v>
      </c>
      <c r="K44" s="15"/>
    </row>
    <row r="45" spans="2:11" ht="17.5">
      <c r="B45" s="82" t="s">
        <v>12</v>
      </c>
      <c r="C45" s="15"/>
      <c r="D45" s="82" t="s">
        <v>14</v>
      </c>
      <c r="E45" s="15"/>
      <c r="F45" s="31" t="s">
        <v>16</v>
      </c>
      <c r="G45" s="15"/>
      <c r="H45" s="30" t="s">
        <v>18</v>
      </c>
      <c r="I45" s="15"/>
      <c r="J45" s="30" t="s">
        <v>20</v>
      </c>
      <c r="K45" s="15"/>
    </row>
    <row r="47" spans="2:11" ht="23.5">
      <c r="B47" s="26">
        <f>IF(F35&gt;G23,G23,F35)</f>
        <v>0</v>
      </c>
      <c r="D47" s="32">
        <f>ROUNDDOWN(+B47/G11,0)</f>
        <v>0</v>
      </c>
      <c r="F47" s="32">
        <f>ROUNDDOWN(D47/10,0)</f>
        <v>0</v>
      </c>
      <c r="H47" s="32">
        <f>+D47+F47</f>
        <v>0</v>
      </c>
      <c r="J47" s="26">
        <f>+H47*E11</f>
        <v>0</v>
      </c>
    </row>
    <row r="51" spans="2:10">
      <c r="B51" s="15"/>
      <c r="C51" s="15"/>
      <c r="D51" s="15"/>
      <c r="E51" s="15"/>
      <c r="F51" s="15"/>
      <c r="G51" s="15"/>
      <c r="H51" s="33"/>
      <c r="I51" s="15"/>
      <c r="J51" s="15"/>
    </row>
    <row r="52" spans="2:10" ht="16">
      <c r="B52" s="86"/>
      <c r="C52" s="86"/>
      <c r="D52" s="86"/>
      <c r="E52" s="86"/>
      <c r="F52" s="86"/>
      <c r="G52" s="86"/>
      <c r="H52" s="86"/>
      <c r="I52" s="86"/>
      <c r="J52" s="86"/>
    </row>
    <row r="53" spans="2:10" ht="23">
      <c r="C53" s="87" t="s">
        <v>21</v>
      </c>
      <c r="D53" s="87"/>
      <c r="E53" s="87"/>
      <c r="F53" s="87"/>
      <c r="G53" s="87"/>
      <c r="H53" s="87"/>
      <c r="I53" s="87"/>
    </row>
    <row r="54" spans="2:10">
      <c r="C54" s="70"/>
      <c r="D54" s="70"/>
      <c r="E54" s="70"/>
      <c r="F54" s="70"/>
      <c r="G54" s="70"/>
      <c r="H54" s="70"/>
      <c r="I54" s="70"/>
    </row>
    <row r="55" spans="2:10">
      <c r="C55" s="70"/>
      <c r="D55" s="70"/>
      <c r="E55" s="70"/>
      <c r="F55" s="70"/>
      <c r="G55" s="70"/>
      <c r="H55" s="70"/>
      <c r="I55" s="70"/>
    </row>
    <row r="56" spans="2:10" ht="17">
      <c r="B56" s="34"/>
      <c r="C56" s="71"/>
      <c r="D56" s="70"/>
      <c r="E56" s="71"/>
      <c r="F56" s="71"/>
      <c r="G56" s="71"/>
      <c r="H56" s="70"/>
      <c r="I56" s="71"/>
      <c r="J56" s="34"/>
    </row>
    <row r="57" spans="2:10" ht="15.65" customHeight="1">
      <c r="C57" s="70"/>
      <c r="D57" s="70"/>
      <c r="E57" s="70"/>
      <c r="F57" s="70"/>
      <c r="G57" s="70"/>
      <c r="H57" s="70"/>
      <c r="I57" s="70"/>
    </row>
    <row r="58" spans="2:10" ht="15.5">
      <c r="C58" s="70"/>
      <c r="D58" s="70"/>
      <c r="E58" s="72"/>
      <c r="F58" s="70"/>
      <c r="G58" s="72"/>
      <c r="H58" s="70"/>
      <c r="I58" s="70"/>
    </row>
    <row r="59" spans="2:10" ht="25">
      <c r="C59" s="70"/>
      <c r="D59" s="70"/>
      <c r="E59" s="73">
        <f>+J47-B47</f>
        <v>0</v>
      </c>
      <c r="F59" s="80"/>
      <c r="G59" s="74" t="e">
        <f>E59/B47</f>
        <v>#DIV/0!</v>
      </c>
      <c r="H59" s="75"/>
      <c r="I59" s="70"/>
      <c r="J59" s="69"/>
    </row>
    <row r="60" spans="2:10" ht="25">
      <c r="C60" s="70"/>
      <c r="D60" s="70"/>
      <c r="E60" s="73"/>
      <c r="F60" s="76"/>
      <c r="G60" s="77"/>
      <c r="H60" s="77"/>
      <c r="I60" s="70"/>
    </row>
    <row r="61" spans="2:10" ht="25">
      <c r="E61" s="4"/>
      <c r="F61" s="35"/>
      <c r="G61" s="9"/>
      <c r="H61" s="14"/>
    </row>
    <row r="62" spans="2:10" ht="22.5" customHeight="1">
      <c r="B62" s="84" t="s">
        <v>22</v>
      </c>
      <c r="C62" s="84"/>
      <c r="D62" s="84"/>
      <c r="E62" s="84"/>
      <c r="F62" s="84"/>
      <c r="G62" s="84"/>
      <c r="H62" s="84"/>
      <c r="I62" s="84"/>
      <c r="J62" s="84"/>
    </row>
    <row r="63" spans="2:10" ht="25.5">
      <c r="E63" s="4"/>
      <c r="F63" s="36" t="s">
        <v>23</v>
      </c>
      <c r="G63" s="9"/>
      <c r="H63" s="14"/>
    </row>
    <row r="64" spans="2:10" ht="25">
      <c r="E64" s="4"/>
      <c r="F64" s="35"/>
      <c r="G64" s="9"/>
      <c r="H64" s="14"/>
    </row>
    <row r="65" spans="2:11" ht="17.5">
      <c r="B65" s="15"/>
      <c r="C65" s="15"/>
      <c r="D65" s="15"/>
      <c r="E65" s="37"/>
      <c r="F65" s="38" t="s">
        <v>24</v>
      </c>
      <c r="G65" s="15"/>
      <c r="H65" s="33"/>
      <c r="I65" s="15"/>
      <c r="J65" s="15"/>
      <c r="K65" s="15"/>
    </row>
    <row r="66" spans="2:11" ht="17.5">
      <c r="B66" s="15"/>
      <c r="C66" s="15"/>
      <c r="D66" s="15"/>
      <c r="E66" s="37"/>
      <c r="F66" s="38"/>
      <c r="G66" s="15"/>
      <c r="H66" s="33"/>
      <c r="I66" s="15"/>
      <c r="J66" s="15"/>
      <c r="K66" s="15"/>
    </row>
    <row r="67" spans="2:11" ht="17.5">
      <c r="B67" s="15"/>
      <c r="C67" s="15"/>
      <c r="D67" s="15"/>
      <c r="E67" s="37"/>
      <c r="F67" s="38"/>
      <c r="G67" s="15"/>
      <c r="H67" s="33"/>
      <c r="I67" s="15"/>
      <c r="J67" s="15"/>
      <c r="K67" s="15"/>
    </row>
    <row r="68" spans="2:11" ht="17.5">
      <c r="B68" s="39" t="s">
        <v>25</v>
      </c>
      <c r="C68" s="15"/>
      <c r="D68" s="30" t="s">
        <v>27</v>
      </c>
      <c r="E68" s="15"/>
      <c r="F68" s="30" t="s">
        <v>28</v>
      </c>
      <c r="G68" s="15"/>
      <c r="H68" s="79" t="s">
        <v>30</v>
      </c>
      <c r="I68" s="15"/>
      <c r="J68" s="30" t="s">
        <v>32</v>
      </c>
      <c r="K68" s="15"/>
    </row>
    <row r="69" spans="2:11" ht="17.5">
      <c r="B69" s="39" t="s">
        <v>26</v>
      </c>
      <c r="C69" s="15"/>
      <c r="D69" s="30" t="s">
        <v>26</v>
      </c>
      <c r="E69" s="15"/>
      <c r="F69" s="79" t="s">
        <v>29</v>
      </c>
      <c r="G69" s="15"/>
      <c r="H69" s="79" t="s">
        <v>31</v>
      </c>
      <c r="I69" s="15"/>
      <c r="J69" s="30" t="s">
        <v>33</v>
      </c>
      <c r="K69" s="15"/>
    </row>
    <row r="71" spans="2:11" ht="23.5">
      <c r="B71" s="10"/>
      <c r="D71" s="25">
        <f>IF(B71&lt;E11,-(1-(B71/E11)),IF(B71=E11,"0%",(B71/E11)-1))</f>
        <v>-1</v>
      </c>
      <c r="F71" s="26">
        <f>+$H$47*B71</f>
        <v>0</v>
      </c>
      <c r="H71" s="27">
        <f>+F71-$B$47</f>
        <v>0</v>
      </c>
      <c r="J71" s="25" t="e">
        <f>+H71/B47</f>
        <v>#DIV/0!</v>
      </c>
    </row>
    <row r="73" spans="2:11">
      <c r="H73" s="14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</row>
    <row r="76" spans="2:11" ht="23.5">
      <c r="B76" s="15"/>
      <c r="C76" s="15"/>
      <c r="D76" s="85" t="s">
        <v>34</v>
      </c>
      <c r="E76" s="85"/>
      <c r="F76" s="85"/>
      <c r="G76" s="85"/>
      <c r="H76" s="85"/>
      <c r="I76" s="15"/>
      <c r="J76" s="15"/>
    </row>
    <row r="77" spans="2:11" ht="12" customHeight="1">
      <c r="B77" s="15"/>
      <c r="C77" s="15"/>
      <c r="D77" s="16"/>
      <c r="E77" s="16"/>
      <c r="F77" s="16"/>
      <c r="G77" s="16"/>
      <c r="H77" s="16"/>
      <c r="I77" s="15"/>
      <c r="J77" s="15"/>
    </row>
    <row r="78" spans="2:11" ht="90" customHeight="1">
      <c r="B78" s="15"/>
      <c r="C78" s="15"/>
      <c r="D78" s="17" t="s">
        <v>35</v>
      </c>
      <c r="E78" s="18" t="s">
        <v>36</v>
      </c>
      <c r="F78" s="19" t="s">
        <v>37</v>
      </c>
      <c r="G78" s="19" t="s">
        <v>38</v>
      </c>
      <c r="H78" s="20" t="s">
        <v>39</v>
      </c>
      <c r="I78" s="15"/>
      <c r="J78" s="15"/>
    </row>
    <row r="79" spans="2:11" ht="16">
      <c r="B79" s="15"/>
      <c r="C79" s="15"/>
      <c r="D79" s="21">
        <v>-0.4</v>
      </c>
      <c r="E79" s="5">
        <f>+$E$11*(1+D79)</f>
        <v>14.444999999999999</v>
      </c>
      <c r="F79" s="13">
        <f>+$H$47*E79</f>
        <v>0</v>
      </c>
      <c r="G79" s="6">
        <f>+F79-$B$47</f>
        <v>0</v>
      </c>
      <c r="H79" s="1" t="e">
        <f>+G79/$B$47</f>
        <v>#DIV/0!</v>
      </c>
      <c r="I79" s="15"/>
      <c r="J79" s="15"/>
    </row>
    <row r="80" spans="2:11" ht="16">
      <c r="B80" s="15"/>
      <c r="C80" s="15"/>
      <c r="D80" s="21">
        <v>-0.3</v>
      </c>
      <c r="E80" s="7">
        <f t="shared" ref="E80:E86" si="0">+$E$11*(1+D80)</f>
        <v>16.852499999999999</v>
      </c>
      <c r="F80" s="6">
        <f t="shared" ref="F80:F86" si="1">+$H$47*E80</f>
        <v>0</v>
      </c>
      <c r="G80" s="6">
        <f t="shared" ref="G80:G86" si="2">+F80-$B$47</f>
        <v>0</v>
      </c>
      <c r="H80" s="1" t="e">
        <f t="shared" ref="H80:H86" si="3">+G80/$B$47</f>
        <v>#DIV/0!</v>
      </c>
      <c r="I80" s="15"/>
      <c r="J80" s="15"/>
    </row>
    <row r="81" spans="2:10" ht="16">
      <c r="B81" s="15"/>
      <c r="C81" s="15"/>
      <c r="D81" s="21">
        <v>-0.2</v>
      </c>
      <c r="E81" s="7">
        <f t="shared" si="0"/>
        <v>19.260000000000002</v>
      </c>
      <c r="F81" s="6">
        <f t="shared" si="1"/>
        <v>0</v>
      </c>
      <c r="G81" s="6">
        <f t="shared" si="2"/>
        <v>0</v>
      </c>
      <c r="H81" s="1" t="e">
        <f t="shared" si="3"/>
        <v>#DIV/0!</v>
      </c>
      <c r="I81" s="15"/>
      <c r="J81" s="15"/>
    </row>
    <row r="82" spans="2:10" ht="16">
      <c r="B82" s="15"/>
      <c r="C82" s="15"/>
      <c r="D82" s="21">
        <v>-0.1</v>
      </c>
      <c r="E82" s="7">
        <f t="shared" si="0"/>
        <v>21.6675</v>
      </c>
      <c r="F82" s="6">
        <f t="shared" si="1"/>
        <v>0</v>
      </c>
      <c r="G82" s="6">
        <f t="shared" si="2"/>
        <v>0</v>
      </c>
      <c r="H82" s="1" t="e">
        <f t="shared" si="3"/>
        <v>#DIV/0!</v>
      </c>
      <c r="I82" s="15"/>
      <c r="J82" s="15"/>
    </row>
    <row r="83" spans="2:10" ht="16">
      <c r="B83" s="15"/>
      <c r="C83" s="15"/>
      <c r="D83" s="22">
        <v>0</v>
      </c>
      <c r="E83" s="8">
        <f t="shared" si="0"/>
        <v>24.074999999999999</v>
      </c>
      <c r="F83" s="11">
        <f t="shared" si="1"/>
        <v>0</v>
      </c>
      <c r="G83" s="11">
        <f t="shared" si="2"/>
        <v>0</v>
      </c>
      <c r="H83" s="12" t="e">
        <f t="shared" si="3"/>
        <v>#DIV/0!</v>
      </c>
      <c r="I83" s="15"/>
      <c r="J83" s="15"/>
    </row>
    <row r="84" spans="2:10" ht="16">
      <c r="B84" s="15"/>
      <c r="C84" s="15"/>
      <c r="D84" s="23">
        <v>0.1</v>
      </c>
      <c r="E84" s="7">
        <f t="shared" si="0"/>
        <v>26.482500000000002</v>
      </c>
      <c r="F84" s="6">
        <f t="shared" si="1"/>
        <v>0</v>
      </c>
      <c r="G84" s="6">
        <f t="shared" si="2"/>
        <v>0</v>
      </c>
      <c r="H84" s="1" t="e">
        <f t="shared" si="3"/>
        <v>#DIV/0!</v>
      </c>
      <c r="I84" s="15"/>
      <c r="J84" s="15"/>
    </row>
    <row r="85" spans="2:10" ht="16">
      <c r="B85" s="15"/>
      <c r="C85" s="15"/>
      <c r="D85" s="23">
        <v>0.2</v>
      </c>
      <c r="E85" s="7">
        <f t="shared" si="0"/>
        <v>28.889999999999997</v>
      </c>
      <c r="F85" s="6">
        <f t="shared" si="1"/>
        <v>0</v>
      </c>
      <c r="G85" s="6">
        <f t="shared" si="2"/>
        <v>0</v>
      </c>
      <c r="H85" s="1" t="e">
        <f t="shared" si="3"/>
        <v>#DIV/0!</v>
      </c>
      <c r="I85" s="15"/>
      <c r="J85" s="15"/>
    </row>
    <row r="86" spans="2:10" ht="16">
      <c r="B86" s="15"/>
      <c r="C86" s="15"/>
      <c r="D86" s="23">
        <v>0.3</v>
      </c>
      <c r="E86" s="7">
        <f t="shared" si="0"/>
        <v>31.297499999999999</v>
      </c>
      <c r="F86" s="6">
        <f t="shared" si="1"/>
        <v>0</v>
      </c>
      <c r="G86" s="6">
        <f t="shared" si="2"/>
        <v>0</v>
      </c>
      <c r="H86" s="1" t="e">
        <f t="shared" si="3"/>
        <v>#DIV/0!</v>
      </c>
      <c r="I86" s="15"/>
      <c r="J86" s="15"/>
    </row>
    <row r="87" spans="2:10">
      <c r="B87" s="15"/>
      <c r="C87" s="15"/>
      <c r="D87" s="15"/>
      <c r="E87" s="15"/>
      <c r="F87" s="15"/>
      <c r="G87" s="15"/>
      <c r="H87" s="15"/>
      <c r="I87" s="15"/>
      <c r="J87" s="15"/>
    </row>
    <row r="88" spans="2:10">
      <c r="B88" s="15"/>
      <c r="C88" s="15"/>
      <c r="D88" s="15"/>
      <c r="E88" s="15"/>
      <c r="F88" s="15"/>
      <c r="G88" s="15"/>
      <c r="H88" s="15"/>
      <c r="I88" s="15"/>
      <c r="J88" s="15"/>
    </row>
    <row r="89" spans="2:10" ht="23.5">
      <c r="B89" s="83" t="s">
        <v>40</v>
      </c>
      <c r="C89" s="15"/>
      <c r="D89" s="15"/>
      <c r="E89" s="15"/>
      <c r="F89" s="15"/>
      <c r="G89" s="15"/>
      <c r="H89" s="15"/>
      <c r="I89" s="15"/>
      <c r="J89" s="15"/>
    </row>
    <row r="90" spans="2:10">
      <c r="B90" s="15"/>
      <c r="C90" s="15"/>
      <c r="D90" s="15"/>
      <c r="E90" s="15"/>
      <c r="F90" s="15"/>
      <c r="G90" s="15"/>
      <c r="H90" s="15"/>
      <c r="I90" s="15"/>
      <c r="J90" s="15"/>
    </row>
    <row r="91" spans="2:10">
      <c r="B91" s="15" t="s">
        <v>44</v>
      </c>
      <c r="C91" s="15"/>
      <c r="D91" s="24"/>
      <c r="E91" s="15"/>
      <c r="F91" s="15"/>
      <c r="G91" s="15"/>
      <c r="H91" s="15"/>
      <c r="I91" s="15"/>
      <c r="J91" s="15"/>
    </row>
    <row r="92" spans="2:10">
      <c r="B92" s="15" t="s">
        <v>41</v>
      </c>
      <c r="C92" s="15"/>
      <c r="D92" s="15"/>
      <c r="E92" s="15"/>
      <c r="F92" s="15"/>
      <c r="G92" s="15"/>
      <c r="H92" s="15"/>
      <c r="I92" s="15"/>
      <c r="J92" s="15"/>
    </row>
    <row r="93" spans="2:10">
      <c r="B93" s="15" t="s">
        <v>42</v>
      </c>
      <c r="C93" s="15"/>
      <c r="D93" s="15"/>
      <c r="E93" s="15"/>
      <c r="F93" s="15"/>
      <c r="G93" s="15"/>
      <c r="H93" s="15"/>
      <c r="I93" s="15"/>
      <c r="J93" s="15"/>
    </row>
  </sheetData>
  <sheetProtection algorithmName="SHA-512" hashValue="JI2XVm8B71OEtPdjYeRrJaSOUkq7nOnezpb0mtcTWbNyrwSQmv5s3zNmfYVqHQ8iLqN6XIdN+EO/WFsOKECN4A==" saltValue="mTU312XRaT5QziXLON/V3g==" spinCount="100000" sheet="1" objects="1" scenarios="1" selectLockedCells="1"/>
  <mergeCells count="7">
    <mergeCell ref="C29:I29"/>
    <mergeCell ref="C41:I41"/>
    <mergeCell ref="C19:I19"/>
    <mergeCell ref="D76:H76"/>
    <mergeCell ref="B52:J52"/>
    <mergeCell ref="C53:I53"/>
    <mergeCell ref="B62:J62"/>
  </mergeCells>
  <conditionalFormatting sqref="E79:E86">
    <cfRule type="cellIs" dxfId="2" priority="1" operator="lessThan">
      <formula>$C$8</formula>
    </cfRule>
  </conditionalFormatting>
  <conditionalFormatting sqref="F79:F86">
    <cfRule type="cellIs" dxfId="1" priority="2" operator="lessThan">
      <formula>#REF!</formula>
    </cfRule>
  </conditionalFormatting>
  <conditionalFormatting sqref="G79:H86">
    <cfRule type="cellIs" dxfId="0" priority="3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 - FCPE EUR</vt:lpstr>
      <vt:lpstr>'FR - FCPE EUR'!Zone_d_impression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MENDY Severine</cp:lastModifiedBy>
  <cp:lastPrinted>2024-07-12T10:00:02Z</cp:lastPrinted>
  <dcterms:created xsi:type="dcterms:W3CDTF">2023-09-25T09:15:03Z</dcterms:created>
  <dcterms:modified xsi:type="dcterms:W3CDTF">2025-09-12T15:57:32Z</dcterms:modified>
</cp:coreProperties>
</file>